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02 EGE\80 Verträge\Lieferantenrahmenverträge\01 MUSTER\gültig ab 01.10.2015\"/>
    </mc:Choice>
  </mc:AlternateContent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G63" i="18"/>
  <c r="M63" i="18"/>
  <c r="D32" i="18"/>
  <c r="H31" i="18" s="1"/>
  <c r="K53" i="18"/>
  <c r="E63" i="18"/>
  <c r="J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K21" i="18"/>
  <c r="F31" i="18"/>
  <c r="H53" i="18"/>
  <c r="H63" i="18"/>
  <c r="D24" i="15"/>
  <c r="C23" i="15"/>
  <c r="N31" i="18" l="1"/>
  <c r="L21" i="18"/>
  <c r="K31" i="18"/>
  <c r="M21" i="18"/>
  <c r="I31" i="18"/>
  <c r="E31" i="18" s="1"/>
  <c r="L31" i="18"/>
  <c r="J21" i="18"/>
  <c r="M31" i="18"/>
  <c r="J31" i="18"/>
  <c r="G31" i="18"/>
  <c r="G21" i="18"/>
  <c r="H21" i="18"/>
  <c r="I21" i="18"/>
  <c r="E21" i="18" s="1"/>
  <c r="F21" i="18"/>
  <c r="D56" i="18"/>
  <c r="J55" i="18" s="1"/>
  <c r="D66" i="18"/>
  <c r="K65" i="18" s="1"/>
  <c r="G55" i="18"/>
  <c r="F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H55" i="18" l="1"/>
  <c r="E55" i="18" s="1"/>
  <c r="K55" i="18"/>
  <c r="M6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I11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C25" i="7" s="1"/>
  <c r="Q18" i="7" l="1"/>
  <c r="Q15" i="7"/>
  <c r="Q11" i="7"/>
  <c r="Q20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<sst xmlns="http://schemas.openxmlformats.org/spreadsheetml/2006/main" count="1377" uniqueCount="678">
  <si>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</si>
  <si>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</si>
  <si>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</si>
  <si>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</si>
  <si>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</si>
  <si>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</si>
  <si>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</si>
  <si>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</si>
  <si>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</si>
  <si>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</si>
  <si>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</si>
  <si>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</si>
  <si>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</si>
  <si>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</si>
  <si>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</si>
  <si>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</si>
  <si>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</si>
  <si>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</si>
  <si>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</si>
  <si>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</si>
  <si>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</si>
  <si>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</si>
  <si>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</si>
  <si>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</si>
  <si>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</si>
  <si>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</si>
  <si>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</si>
  <si>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</si>
  <si>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</si>
  <si>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</si>
  <si>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</si>
  <si>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</si>
  <si>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</si>
  <si>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</si>
  <si>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</si>
  <si>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</si>
  <si>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</si>
  <si>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</si>
  <si>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</si>
  <si>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</si>
  <si>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</si>
  <si>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</si>
  <si>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</si>
  <si>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</si>
  <si>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</si>
  <si>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</si>
  <si>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</si>
  <si>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</si>
  <si>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</si>
  <si>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</si>
  <si>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</si>
  <si>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</si>
  <si>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</si>
  <si>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</si>
  <si>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</si>
  <si>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</si>
  <si>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</si>
  <si>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</si>
  <si>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</si>
  <si>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</si>
  <si>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</si>
  <si>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</si>
  <si>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</si>
  <si>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</si>
  <si>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</si>
  <si>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</si>
  <si>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</si>
  <si>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</si>
  <si>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</si>
  <si>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</si>
  <si>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</si>
  <si>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</si>
  <si>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</si>
  <si>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</si>
  <si>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</si>
  <si>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</si>
  <si>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</si>
  <si>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</si>
  <si>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</si>
  <si>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</si>
  <si>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</si>
  <si>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</si>
  <si>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</si>
  <si>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</si>
  <si>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</si>
  <si>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</si>
  <si>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</si>
  <si>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</si>
  <si>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</si>
  <si>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</si>
  <si>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</si>
  <si>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</si>
  <si>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</si>
  <si>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</si>
  <si>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</si>
  <si>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</si>
  <si>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</si>
  <si>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</si>
  <si>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</si>
  <si>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</si>
  <si>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</si>
  <si>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</si>
  <si>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</si>
  <si>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</si>
  <si>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</si>
  <si>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</si>
  <si>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</si>
  <si>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</si>
  <si>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</si>
  <si>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</si>
  <si>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</si>
  <si>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</si>
  <si>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</si>
  <si>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</si>
  <si>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</si>
  <si>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</si>
  <si>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</si>
  <si>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</si>
  <si>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</si>
  <si>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</si>
  <si>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</si>
  <si>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</si>
  <si>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</si>
  <si>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</si>
  <si>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</si>
  <si>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</si>
  <si>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</si>
  <si>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</si>
  <si>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</si>
  <si>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</si>
  <si>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</si>
  <si>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</si>
  <si>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</si>
  <si>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</si>
  <si>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</si>
  <si>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</si>
  <si>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</si>
  <si>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</si>
  <si>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</si>
  <si>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</si>
  <si>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</si>
  <si>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</si>
  <si>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</si>
  <si>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</si>
  <si>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</si>
  <si>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</si>
  <si>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</si>
  <si>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</si>
  <si>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</si>
  <si>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</si>
  <si>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</si>
  <si>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</si>
  <si>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</si>
  <si>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</si>
  <si>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</si>
  <si>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</si>
  <si>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</si>
  <si>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</si>
  <si>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</si>
  <si>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</si>
  <si>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</si>
  <si>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</si>
  <si>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</si>
  <si>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</si>
  <si>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</si>
  <si>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</si>
  <si>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</si>
  <si>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</si>
  <si>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</si>
  <si>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</si>
  <si>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</si>
  <si>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</si>
  <si>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</si>
  <si>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</si>
  <si>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</si>
  <si>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</si>
  <si>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</si>
  <si>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</si>
  <si>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</si>
  <si>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</si>
  <si>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</si>
  <si>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</si>
  <si>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</si>
  <si>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</si>
  <si>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</si>
  <si>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</si>
  <si>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</si>
  <si>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</si>
  <si>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</si>
  <si>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</si>
  <si>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</si>
  <si>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</si>
  <si>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</si>
  <si>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</si>
  <si>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</si>
  <si>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</si>
  <si>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</si>
  <si>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</si>
  <si>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</si>
  <si>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</si>
  <si>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</si>
  <si>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</si>
  <si>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</si>
  <si>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</si>
  <si>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</si>
  <si>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</si>
  <si>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</si>
  <si>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</si>
  <si>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</si>
  <si>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</si>
  <si>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</si>
  <si>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</si>
  <si>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</si>
  <si>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</si>
  <si>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</si>
  <si>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</si>
  <si>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</si>
  <si>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</si>
  <si>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</si>
  <si>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</si>
  <si>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</si>
  <si>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</si>
  <si>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</si>
  <si>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</si>
  <si>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</si>
  <si>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</si>
  <si>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</si>
  <si>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</si>
  <si>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</si>
  <si>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</si>
  <si>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</si>
  <si>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</si>
  <si>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</si>
  <si>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</si>
  <si>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</si>
  <si>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</si>
  <si>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</si>
  <si>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</si>
  <si>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</si>
  <si>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</si>
  <si>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</si>
  <si>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</si>
  <si>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</si>
  <si>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</si>
  <si>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</si>
  <si>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</si>
  <si>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</si>
  <si>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</si>
  <si>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</si>
  <si>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</si>
  <si>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</si>
  <si>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</si>
  <si>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</si>
  <si>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</si>
  <si>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</si>
  <si>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</si>
  <si>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</si>
  <si>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</si>
  <si>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</si>
  <si>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</si>
  <si>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</si>
  <si>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</si>
  <si>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</si>
  <si>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</si>
  <si>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</si>
  <si>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</si>
  <si>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</si>
  <si>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</si>
  <si>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</si>
  <si>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</si>
  <si>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</si>
  <si>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</si>
  <si>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</si>
  <si>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</si>
  <si>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</si>
  <si>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</si>
  <si>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</si>
  <si>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</si>
  <si>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</si>
  <si>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</si>
  <si>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</si>
  <si>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</si>
  <si>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</si>
  <si>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</si>
  <si>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</si>
  <si>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</si>
  <si>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</si>
  <si>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</si>
  <si>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</si>
  <si>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</si>
  <si>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</si>
  <si>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</si>
  <si>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</si>
  <si>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</si>
  <si>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</si>
  <si>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</si>
  <si>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</si>
  <si>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</si>
  <si>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</si>
  <si>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</si>
  <si>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</si>
  <si>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</si>
  <si>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</si>
  <si>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</si>
  <si>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</si>
  <si>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</si>
  <si>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</si>
  <si>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</si>
  <si>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</si>
  <si>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</si>
  <si>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</si>
  <si>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</si>
  <si>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</si>
  <si>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</si>
  <si>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</si>
  <si>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</si>
  <si>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</si>
  <si>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</si>
  <si>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</si>
  <si>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</si>
  <si>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</si>
  <si>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</si>
  <si>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</si>
  <si>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</si>
  <si>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</si>
  <si>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</si>
  <si>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</si>
  <si>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</si>
  <si>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</si>
  <si>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</si>
  <si>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</si>
  <si>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</si>
  <si>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</si>
  <si>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</si>
  <si>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</si>
  <si>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</si>
  <si>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</si>
  <si>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</si>
  <si>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</si>
  <si>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</si>
  <si>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</si>
  <si>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</si>
  <si>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</si>
  <si>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</si>
  <si>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</si>
  <si>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</si>
  <si>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</si>
  <si>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</si>
  <si>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</si>
  <si>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</si>
  <si>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</si>
  <si>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</si>
  <si>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</si>
  <si>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</si>
  <si>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</si>
  <si>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</si>
  <si>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</si>
  <si>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</si>
  <si>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</si>
  <si>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</si>
  <si>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</si>
  <si>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</si>
  <si>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</si>
  <si>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</si>
  <si>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</si>
  <si>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</si>
  <si>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</si>
  <si>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</si>
  <si>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</si>
  <si>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</si>
  <si>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</si>
  <si>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</si>
  <si>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</si>
  <si>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</si>
  <si>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</si>
  <si>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</si>
  <si>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</si>
  <si>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</si>
  <si>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</si>
  <si>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</si>
  <si>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</si>
  <si>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</si>
  <si>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</si>
  <si>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</si>
  <si>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</si>
  <si>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</si>
  <si>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</si>
  <si>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</si>
  <si>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</si>
  <si>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</si>
  <si>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</si>
  <si>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</si>
  <si>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</si>
  <si>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</si>
  <si>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</si>
  <si>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</si>
  <si>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</si>
  <si>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</si>
  <si>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</si>
  <si>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</si>
  <si>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</si>
  <si>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</si>
  <si>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</si>
  <si>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</si>
  <si>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</si>
  <si>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</si>
  <si>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</si>
  <si>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</si>
  <si>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</si>
  <si>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</si>
  <si>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</si>
  <si>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</si>
  <si>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</si>
  <si>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</si>
  <si>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</si>
  <si>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</si>
  <si>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</si>
  <si>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</si>
  <si>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</si>
  <si>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</si>
  <si>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</si>
  <si>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</si>
  <si>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</si>
  <si>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</si>
  <si>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</si>
  <si>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</si>
  <si>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</si>
  <si>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</si>
  <si>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</si>
  <si>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</si>
  <si>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</si>
  <si>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</si>
  <si>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</si>
  <si>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</si>
  <si>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</si>
  <si>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</si>
  <si>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</si>
  <si>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</si>
  <si>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</si>
  <si>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</si>
  <si>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</si>
  <si>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</si>
  <si>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</si>
  <si>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</si>
  <si>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</si>
  <si>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</si>
  <si>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</si>
  <si>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</si>
  <si>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</si>
  <si>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</si>
  <si>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</si>
  <si>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</si>
  <si>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</si>
  <si>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</si>
  <si>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</si>
  <si>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</si>
  <si>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</si>
  <si>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</si>
  <si>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</si>
  <si>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</si>
  <si>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</si>
  <si>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</si>
  <si>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</si>
  <si>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</si>
  <si>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</si>
  <si>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</si>
  <si>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</si>
  <si>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</si>
  <si>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</si>
  <si>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</si>
  <si>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</si>
  <si>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</si>
  <si>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</si>
  <si>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</si>
  <si>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</si>
  <si>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</si>
  <si>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</si>
  <si>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</si>
  <si>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</si>
  <si>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</si>
  <si>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</si>
  <si>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</si>
  <si>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</si>
  <si>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</si>
  <si>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</si>
  <si>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</si>
  <si>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</si>
  <si>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</si>
  <si>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</si>
  <si>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</si>
  <si>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</si>
  <si>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</si>
  <si>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</si>
  <si>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</si>
  <si>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</si>
  <si>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</si>
  <si>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</si>
  <si>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</si>
  <si>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</si>
  <si>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</si>
  <si>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</si>
  <si>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</si>
  <si>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</si>
  <si>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</si>
  <si>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</si>
  <si>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</si>
  <si>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</si>
  <si>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</si>
  <si>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</si>
  <si>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</si>
  <si>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</si>
  <si>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</si>
  <si>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</si>
  <si>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</si>
  <si>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</si>
  <si>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</si>
  <si>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</si>
  <si>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</si>
  <si>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</si>
  <si>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</si>
  <si>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</si>
  <si>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</si>
  <si>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</si>
  <si>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</si>
  <si>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</si>
  <si>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</si>
  <si>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</si>
  <si>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</si>
  <si>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</si>
  <si>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</si>
  <si>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</si>
  <si>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</si>
  <si>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</si>
  <si>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</si>
  <si>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</si>
  <si>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</si>
  <si>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</si>
  <si>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</si>
  <si>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</si>
  <si>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</si>
  <si>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</si>
  <si>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</si>
  <si>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</si>
  <si>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</si>
  <si>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</si>
  <si>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</si>
  <si>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</si>
  <si>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</si>
  <si>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</si>
  <si>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</si>
  <si>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</si>
  <si>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</si>
  <si>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</si>
  <si>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</si>
  <si>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</si>
  <si>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</si>
  <si>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</si>
  <si>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</si>
  <si>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</si>
  <si>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</si>
  <si>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</si>
  <si>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</si>
  <si>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</si>
  <si>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</si>
  <si>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</si>
  <si>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</si>
  <si>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</si>
  <si>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</si>
  <si>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</si>
  <si>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</si>
  <si>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</si>
  <si>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</si>
  <si>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</si>
  <si>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</si>
  <si>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</si>
  <si>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</si>
  <si>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</si>
  <si>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</si>
  <si>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</si>
  <si>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</si>
  <si>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</si>
  <si>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</si>
  <si>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</si>
  <si>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</si>
  <si>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</si>
  <si>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</si>
  <si>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</si>
  <si>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</si>
  <si>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</si>
  <si>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</si>
  <si>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</si>
  <si>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</si>
  <si>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</si>
  <si>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</si>
  <si>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</si>
  <si>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</si>
  <si>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</si>
  <si>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</si>
  <si>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</si>
  <si>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</si>
  <si>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</si>
  <si>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</si>
  <si>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</si>
  <si>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</si>
  <si>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</si>
  <si>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</si>
  <si>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</si>
  <si>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</si>
  <si>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</si>
  <si>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</si>
  <si>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</si>
  <si>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</si>
  <si>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</si>
  <si>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</si>
  <si>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</si>
  <si>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</si>
  <si>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</si>
  <si>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</si>
  <si>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</si>
  <si>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</si>
  <si>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</si>
  <si>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</si>
  <si>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</si>
  <si>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</si>
  <si>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</si>
  <si>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</si>
  <si>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</si>
  <si>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</si>
  <si>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</si>
  <si>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</si>
  <si>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</si>
  <si>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</si>
  <si>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</si>
  <si>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</si>
  <si>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</si>
  <si>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</si>
  <si>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</si>
  <si>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</si>
  <si>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</si>
  <si>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</si>
  <si>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</si>
  <si>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</si>
  <si>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</si>
  <si>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</si>
  <si>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</si>
  <si>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</si>
  <si>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</si>
  <si>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</si>
  <si>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</si>
  <si>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</si>
  <si>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</si>
  <si>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</si>
  <si>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</si>
  <si>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</si>
  <si>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</si>
  <si>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</si>
  <si>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Olga Wagner</t>
  </si>
  <si>
    <t>olga.wagner@energienetze-bayern.de</t>
  </si>
  <si>
    <t>089/68003733</t>
  </si>
  <si>
    <t>DE_GMK03</t>
  </si>
  <si>
    <t>DE_GHA03</t>
  </si>
  <si>
    <t>DE_GKO03</t>
  </si>
  <si>
    <t>DE_GBD03</t>
  </si>
  <si>
    <t>DE_GGA03</t>
  </si>
  <si>
    <t>DE_GBH03</t>
  </si>
  <si>
    <t>DE_GWA03</t>
  </si>
  <si>
    <t>DE_GGB03</t>
  </si>
  <si>
    <t>DE_GPD03</t>
  </si>
  <si>
    <t xml:space="preserve">Erdgasversorgung Erding GmbH &amp; Co. KG </t>
  </si>
  <si>
    <t>9870087000005</t>
  </si>
  <si>
    <t>Am Gries 21</t>
  </si>
  <si>
    <t>Erding</t>
  </si>
  <si>
    <t>Erdgasversorgung Erding</t>
  </si>
  <si>
    <t>NCHN007008700000</t>
  </si>
  <si>
    <t>München-Flughafen</t>
  </si>
  <si>
    <t>DE_GBA03</t>
  </si>
  <si>
    <t>DE_GMF03</t>
  </si>
  <si>
    <t>MF3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</si>
</sst>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42212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39722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85435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Erdgasversorgung Erding</v>
      </c>
      <c r="E28" s="38"/>
      <c r="F28" s="11"/>
      <c r="G28" s="2"/>
    </row>
    <row r="29" spans="1:15">
      <c r="B29" s="15"/>
      <c r="C29" s="22" t="s">
        <v>396</v>
      </c>
      <c r="D29" s="45" t="s">
        <v>672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 xml:space="preserve">Erdgasversorgung Erding GmbH &amp; Co. KG 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Erdgasversorgung Erding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9870087000005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39722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341" t="s">
        <v>673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674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 xml:space="preserve">Erdgasversorgung Erding GmbH &amp; Co. KG 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Erdgasversorgung Erding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9870087000005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39722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München-Flughafen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674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108700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München-Flughafen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108700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 xml:space="preserve">Erdgasversorgung Erding GmbH &amp; Co. KG 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Erdgasversorgung Erding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9870087000005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39722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26" sqref="C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 xml:space="preserve">Erdgasversorgung Erding GmbH &amp; Co. KG 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Erdgasversorgung Erding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9870087000005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39722</v>
      </c>
      <c r="E8" s="130"/>
      <c r="F8" s="130"/>
      <c r="H8" s="128" t="s">
        <v>498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61</v>
      </c>
      <c r="F11" s="296" t="str">
        <f>VLOOKUP($E11,'BDEW-Standard'!$B$3:$M$158,F$9,0)</f>
        <v>G23</v>
      </c>
      <c r="H11" s="167">
        <f>ROUND(VLOOKUP($E11,'BDEW-Standard'!$B$3:$M$158,H$9,0),7)</f>
        <v>2.3548083000000002</v>
      </c>
      <c r="I11" s="167">
        <f>ROUND(VLOOKUP($E11,'BDEW-Standard'!$B$3:$M$158,I$9,0),7)</f>
        <v>-34.715029899999998</v>
      </c>
      <c r="J11" s="167">
        <f>ROUND(VLOOKUP($E11,'BDEW-Standard'!$B$3:$M$158,J$9,0),7)</f>
        <v>5.8675639000000004</v>
      </c>
      <c r="K11" s="167">
        <f>ROUND(VLOOKUP($E11,'BDEW-Standard'!$B$3:$M$158,K$9,0),7)</f>
        <v>0.12524099999999999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1.0265751969480519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25" si="0">$D$6</f>
        <v>Erdgasversorgung Erding</v>
      </c>
      <c r="D12" s="62" t="s">
        <v>247</v>
      </c>
      <c r="E12" s="165" t="s">
        <v>51</v>
      </c>
      <c r="F12" s="297" t="s">
        <v>318</v>
      </c>
      <c r="H12" s="274">
        <v>3.0217399</v>
      </c>
      <c r="I12" s="274">
        <v>-37.182360000000003</v>
      </c>
      <c r="J12" s="274">
        <v>5.6477170000000001</v>
      </c>
      <c r="K12" s="274">
        <v>9.5626199999999995E-2</v>
      </c>
      <c r="L12" s="338"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v>1.0018840312810888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Erdgasversorgung Erding</v>
      </c>
      <c r="D13" s="62" t="s">
        <v>247</v>
      </c>
      <c r="E13" s="165" t="s">
        <v>61</v>
      </c>
      <c r="F13" s="297" t="s">
        <v>328</v>
      </c>
      <c r="H13" s="274">
        <v>2.3548083000000002</v>
      </c>
      <c r="I13" s="274">
        <v>-34.715029899999998</v>
      </c>
      <c r="J13" s="274">
        <v>5.8675639000000004</v>
      </c>
      <c r="K13" s="274">
        <v>0.12524099999999999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v>1.0265751969480519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4" si="1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Erdgasversorgung Erding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:Q24" si="2">($H14/(1+($I14/($Q$9-$L14))^$J14)+$K14)+MAX($M14*$Q$9+$N14,$O14*$Q$9+$P14)</f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1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Erdgasversorgung Erding</v>
      </c>
      <c r="D15" s="62" t="s">
        <v>247</v>
      </c>
      <c r="E15" s="165" t="s">
        <v>659</v>
      </c>
      <c r="F15" s="297" t="str">
        <f>VLOOKUP($E15,'BDEW-Standard'!$B$3:$M$94,F$9,0)</f>
        <v>MK3</v>
      </c>
      <c r="H15" s="274">
        <f>ROUND(VLOOKUP($E15,'BDEW-Standard'!$B$3:$M$94,H$9,0),7)</f>
        <v>2.7882424000000001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5.4032900000000002E-2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2"/>
        <v>1.0622306107520199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1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Erdgasversorgung Erding</v>
      </c>
      <c r="D16" s="62" t="s">
        <v>247</v>
      </c>
      <c r="E16" s="165" t="s">
        <v>660</v>
      </c>
      <c r="F16" s="297" t="str">
        <f>VLOOKUP($E16,'BDEW-Standard'!$B$3:$M$94,F$9,0)</f>
        <v>HA3</v>
      </c>
      <c r="H16" s="274">
        <f>ROUND(VLOOKUP($E16,'BDEW-Standard'!$B$3:$M$94,H$9,0),7)</f>
        <v>3.5811213999999998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4.4841600000000002E-2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2"/>
        <v>0.97852945357176691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1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Erdgasversorgung Erding</v>
      </c>
      <c r="D17" s="62" t="s">
        <v>247</v>
      </c>
      <c r="E17" s="165" t="s">
        <v>661</v>
      </c>
      <c r="F17" s="297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2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1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Erdgasversorgung Erding</v>
      </c>
      <c r="D18" s="62" t="s">
        <v>247</v>
      </c>
      <c r="E18" s="165" t="s">
        <v>662</v>
      </c>
      <c r="F18" s="297" t="str">
        <f>VLOOKUP($E18,'BDEW-Standard'!$B$3:$M$94,F$9,0)</f>
        <v>BD3</v>
      </c>
      <c r="H18" s="274">
        <f>ROUND(VLOOKUP($E18,'BDEW-Standard'!$B$3:$M$94,H$9,0),7)</f>
        <v>2.9177027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0.11519119999999999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2"/>
        <v>1.0656106174494469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1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Erdgasversorgung Erding</v>
      </c>
      <c r="D19" s="62" t="s">
        <v>247</v>
      </c>
      <c r="E19" s="165" t="s">
        <v>663</v>
      </c>
      <c r="F19" s="297" t="str">
        <f>VLOOKUP($E19,'BDEW-Standard'!$B$3:$M$94,F$9,0)</f>
        <v>GA3</v>
      </c>
      <c r="H19" s="274">
        <f>ROUND(VLOOKUP($E19,'BDEW-Standard'!$B$3:$M$94,H$9,0),7)</f>
        <v>2.2850164999999998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0.31505349999999999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2"/>
        <v>1.0096183914256316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1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Erdgasversorgung Erding</v>
      </c>
      <c r="D20" s="62" t="s">
        <v>247</v>
      </c>
      <c r="E20" s="165" t="s">
        <v>664</v>
      </c>
      <c r="F20" s="297" t="str">
        <f>VLOOKUP($E20,'BDEW-Standard'!$B$3:$M$94,F$9,0)</f>
        <v>BH3</v>
      </c>
      <c r="H20" s="274">
        <f>ROUND(VLOOKUP($E20,'BDEW-Standard'!$B$3:$M$94,H$9,0),7)</f>
        <v>2.0102471999999998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0.32947409999999999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2"/>
        <v>1.0436896084076008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1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Erdgasversorgung Erding</v>
      </c>
      <c r="D21" s="62" t="s">
        <v>247</v>
      </c>
      <c r="E21" s="165" t="s">
        <v>665</v>
      </c>
      <c r="F21" s="297" t="str">
        <f>VLOOKUP($E21,'BDEW-Standard'!$B$3:$M$94,F$9,0)</f>
        <v>WA3</v>
      </c>
      <c r="H21" s="274">
        <f>ROUND(VLOOKUP($E21,'BDEW-Standard'!$B$3:$M$94,H$9,0),7)</f>
        <v>0.76572899999999999</v>
      </c>
      <c r="I21" s="274">
        <f>ROUND(VLOOKUP($E21,'BDEW-Standard'!$B$3:$M$94,I$9,0),7)</f>
        <v>-36.023791199999998</v>
      </c>
      <c r="J21" s="274">
        <f>ROUND(VLOOKUP($E21,'BDEW-Standard'!$B$3:$M$94,J$9,0),7)</f>
        <v>4.8662747</v>
      </c>
      <c r="K21" s="274">
        <f>ROUND(VLOOKUP($E21,'BDEW-Standard'!$B$3:$M$94,K$9,0),7)</f>
        <v>0.80494250000000001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2"/>
        <v>1.0804258319686442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1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Erdgasversorgung Erding</v>
      </c>
      <c r="D22" s="62" t="s">
        <v>247</v>
      </c>
      <c r="E22" s="165" t="s">
        <v>675</v>
      </c>
      <c r="F22" s="297" t="str">
        <f>VLOOKUP($E22,'BDEW-Standard'!$B$3:$M$94,F$9,0)</f>
        <v>BA3</v>
      </c>
      <c r="H22" s="274">
        <f>ROUND(VLOOKUP($E22,'BDEW-Standard'!$B$3:$M$94,H$9,0),7)</f>
        <v>0.62619619999999998</v>
      </c>
      <c r="I22" s="274">
        <f>ROUND(VLOOKUP($E22,'BDEW-Standard'!$B$3:$M$94,I$9,0),7)</f>
        <v>-33</v>
      </c>
      <c r="J22" s="274">
        <f>ROUND(VLOOKUP($E22,'BDEW-Standard'!$B$3:$M$94,J$9,0),7)</f>
        <v>5.7212303000000002</v>
      </c>
      <c r="K22" s="274">
        <f>ROUND(VLOOKUP($E22,'BDEW-Standard'!$B$3:$M$94,K$9,0),7)</f>
        <v>0.78556550000000003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2"/>
        <v>1.0711738317583412</v>
      </c>
      <c r="R22" s="275">
        <f>ROUND(VLOOKUP(MID($E22,4,3),'Wochentag F(WT)'!$B$7:$J$22,R$9,0),4)</f>
        <v>1.0848</v>
      </c>
      <c r="S22" s="275">
        <f>ROUND(VLOOKUP(MID($E22,4,3),'Wochentag F(WT)'!$B$7:$J$22,S$9,0),4)</f>
        <v>1.1211</v>
      </c>
      <c r="T22" s="275">
        <f>ROUND(VLOOKUP(MID($E22,4,3),'Wochentag F(WT)'!$B$7:$J$22,T$9,0),4)</f>
        <v>1.0769</v>
      </c>
      <c r="U22" s="275">
        <f>ROUND(VLOOKUP(MID($E22,4,3),'Wochentag F(WT)'!$B$7:$J$22,U$9,0),4)</f>
        <v>1.1353</v>
      </c>
      <c r="V22" s="275">
        <f>ROUND(VLOOKUP(MID($E22,4,3),'Wochentag F(WT)'!$B$7:$J$22,V$9,0),4)</f>
        <v>1.1402000000000001</v>
      </c>
      <c r="W22" s="275">
        <f>ROUND(VLOOKUP(MID($E22,4,3),'Wochentag F(WT)'!$B$7:$J$22,W$9,0),4)</f>
        <v>0.48520000000000002</v>
      </c>
      <c r="X22" s="276">
        <f t="shared" si="1"/>
        <v>0.95650000000000013</v>
      </c>
      <c r="Y22" s="293"/>
      <c r="Z22" s="211"/>
    </row>
    <row r="23" spans="2:26" s="143" customFormat="1">
      <c r="B23" s="144">
        <v>12</v>
      </c>
      <c r="C23" s="145" t="str">
        <f t="shared" si="0"/>
        <v>Erdgasversorgung Erding</v>
      </c>
      <c r="D23" s="62" t="s">
        <v>247</v>
      </c>
      <c r="E23" s="165" t="s">
        <v>666</v>
      </c>
      <c r="F23" s="297" t="str">
        <f>VLOOKUP($E23,'BDEW-Standard'!$B$3:$M$94,F$9,0)</f>
        <v>GB3</v>
      </c>
      <c r="H23" s="274">
        <f>ROUND(VLOOKUP($E23,'BDEW-Standard'!$B$3:$M$94,H$9,0),7)</f>
        <v>3.2572741999999999</v>
      </c>
      <c r="I23" s="274">
        <f>ROUND(VLOOKUP($E23,'BDEW-Standard'!$B$3:$M$94,I$9,0),7)</f>
        <v>-37.5</v>
      </c>
      <c r="J23" s="274">
        <f>ROUND(VLOOKUP($E23,'BDEW-Standard'!$B$3:$M$94,J$9,0),7)</f>
        <v>6.3462148000000003</v>
      </c>
      <c r="K23" s="274">
        <f>ROUND(VLOOKUP($E23,'BDEW-Standard'!$B$3:$M$94,K$9,0),7)</f>
        <v>8.6622699999999997E-2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2"/>
        <v>0.9584556323619029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1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Erdgasversorgung Erding</v>
      </c>
      <c r="D24" s="62" t="s">
        <v>247</v>
      </c>
      <c r="E24" s="165" t="s">
        <v>667</v>
      </c>
      <c r="F24" s="297" t="str">
        <f>VLOOKUP($E24,'BDEW-Standard'!$B$3:$M$94,F$9,0)</f>
        <v>PD3</v>
      </c>
      <c r="H24" s="274">
        <f>ROUND(VLOOKUP($E24,'BDEW-Standard'!$B$3:$M$94,H$9,0),7)</f>
        <v>3.2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9.3848600000000004E-2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2"/>
        <v>0.99106250024889242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1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Erdgasversorgung Erding</v>
      </c>
      <c r="D25" s="62" t="s">
        <v>247</v>
      </c>
      <c r="E25" s="165" t="s">
        <v>676</v>
      </c>
      <c r="F25" s="297" t="s">
        <v>677</v>
      </c>
      <c r="H25" s="274">
        <v>2.3877617999999998</v>
      </c>
      <c r="I25" s="274">
        <v>-34.721360500000003</v>
      </c>
      <c r="J25" s="274">
        <v>5.8164303999999998</v>
      </c>
      <c r="K25" s="274">
        <v>0.12081939999999999</v>
      </c>
      <c r="L25" s="338">
        <v>40</v>
      </c>
      <c r="M25" s="274">
        <v>0</v>
      </c>
      <c r="N25" s="274">
        <v>0</v>
      </c>
      <c r="O25" s="274">
        <v>0</v>
      </c>
      <c r="P25" s="274">
        <v>0</v>
      </c>
      <c r="Q25" s="339">
        <v>1.0365184142102302</v>
      </c>
      <c r="R25" s="275">
        <v>1.0354000000000001</v>
      </c>
      <c r="S25" s="275">
        <v>1.0523</v>
      </c>
      <c r="T25" s="275">
        <v>1.0448999999999999</v>
      </c>
      <c r="U25" s="275">
        <v>1.0494000000000001</v>
      </c>
      <c r="V25" s="275">
        <v>0.98850000000000005</v>
      </c>
      <c r="W25" s="275">
        <v>0.88600000000000001</v>
      </c>
      <c r="X25" s="276">
        <v>0.94349999999999934</v>
      </c>
      <c r="Y25" s="293"/>
      <c r="Z25" s="211"/>
    </row>
    <row r="26" spans="2:26" s="143" customFormat="1">
      <c r="B26" s="144"/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/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/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/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/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/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/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/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/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/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/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/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/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/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/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/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2" priority="12">
      <formula>ISERROR(F11)</formula>
    </cfRule>
  </conditionalFormatting>
  <conditionalFormatting sqref="E12:F41 Y12:Y41">
    <cfRule type="duplicateValues" dxfId="11" priority="34"/>
  </conditionalFormatting>
  <conditionalFormatting sqref="L11:L41">
    <cfRule type="expression" dxfId="10" priority="3">
      <formula>ISERROR(L11)</formula>
    </cfRule>
  </conditionalFormatting>
  <conditionalFormatting sqref="Q11:Q41">
    <cfRule type="expression" dxfId="9" priority="2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4 H14:K24 C13:C24 M14:X24 R12:X12 R13:X13" unlockedFormula="1"/>
    <ignoredError sqref="L14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D11:D24 D26:D41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1" id="{F37CF8C0-FDE5-4D2A-BC29-068D52C0F7A9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 xml:space="preserve">Erdgasversorgung Erding GmbH &amp; Co. KG 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Erdgasversorgung Erding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9870087000005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39722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0" t="s">
        <v>584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1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2" t="s">
        <v>248</v>
      </c>
      <c r="B3" s="235" t="s">
        <v>86</v>
      </c>
      <c r="C3" s="236"/>
      <c r="D3" s="354" t="s">
        <v>460</v>
      </c>
      <c r="E3" s="355"/>
      <c r="F3" s="355"/>
      <c r="G3" s="355"/>
      <c r="H3" s="355"/>
      <c r="I3" s="355"/>
      <c r="J3" s="356"/>
      <c r="K3" s="237"/>
      <c r="L3" s="237"/>
      <c r="M3" s="237"/>
      <c r="N3" s="237"/>
      <c r="O3" s="238"/>
      <c r="P3" s="237"/>
    </row>
    <row r="4" spans="1:16" ht="20.100000000000001" customHeight="1">
      <c r="A4" s="353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Altmann, Karina</cp:lastModifiedBy>
  <cp:lastPrinted>2015-03-20T22:59:10Z</cp:lastPrinted>
  <dcterms:created xsi:type="dcterms:W3CDTF">2015-01-15T05:25:41Z</dcterms:created>
  <dcterms:modified xsi:type="dcterms:W3CDTF">2015-09-15T14:57:20Z</dcterms:modified>
</cp:coreProperties>
</file>